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\EDEN\"/>
    </mc:Choice>
  </mc:AlternateContent>
  <xr:revisionPtr revIDLastSave="0" documentId="13_ncr:1_{95706E31-3F84-475A-8729-D248877A63EC}" xr6:coauthVersionLast="40" xr6:coauthVersionMax="40" xr10:uidLastSave="{00000000-0000-0000-0000-000000000000}"/>
  <bookViews>
    <workbookView xWindow="0" yWindow="0" windowWidth="14724" windowHeight="4320" xr2:uid="{FAF6781F-0732-47D9-AA0A-A6DA014A8E0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5" i="1"/>
  <c r="B10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5" i="1"/>
  <c r="D7" i="1"/>
  <c r="B12" i="1"/>
  <c r="B11" i="1"/>
  <c r="D4" i="1"/>
  <c r="D2" i="1"/>
  <c r="B4" i="1"/>
  <c r="B5" i="1" s="1"/>
  <c r="B7" i="1" s="1"/>
  <c r="B8" i="1" s="1"/>
</calcChain>
</file>

<file path=xl/sharedStrings.xml><?xml version="1.0" encoding="utf-8"?>
<sst xmlns="http://schemas.openxmlformats.org/spreadsheetml/2006/main" count="32" uniqueCount="30">
  <si>
    <t>année</t>
  </si>
  <si>
    <t>jours scolaires par an</t>
  </si>
  <si>
    <t>km roulés par bus chaque jour</t>
  </si>
  <si>
    <t>Km roulés pr tous les bus chaque jour</t>
  </si>
  <si>
    <t>consommation par bus</t>
  </si>
  <si>
    <t>km roulés par an</t>
  </si>
  <si>
    <t>consommation totale de diesel par an</t>
  </si>
  <si>
    <t>L/100km</t>
  </si>
  <si>
    <t>production CO2 associée au diesel par an</t>
  </si>
  <si>
    <t>kg eCO2/an</t>
  </si>
  <si>
    <t>L/an</t>
  </si>
  <si>
    <t>km roulés par personne par jour</t>
  </si>
  <si>
    <t>km roulés en vélo par an</t>
  </si>
  <si>
    <t>nombre d'élèves concernés</t>
  </si>
  <si>
    <t>consommation CO2 associée à la production de nourriture supplémentaire pour le cycliste (g eCO2/km)</t>
  </si>
  <si>
    <t>consommation CO2 associée à la production de nourriture supplémentaire pour le cycliste (kg eCO2/an)</t>
  </si>
  <si>
    <t>nombre de vélos</t>
  </si>
  <si>
    <t>cout CO2 maintenance de tous les bus (t eCO2/an)</t>
  </si>
  <si>
    <t>cout CO2 maintenance d'un vélo (g eCO2/km)</t>
  </si>
  <si>
    <t>prod CO2 avec bus (hors achat)</t>
  </si>
  <si>
    <t>cout CO2 de manufacture d'un bus (ref https://www.theseus.fi/bitstream/handle/10024/52377/Karna_Paivi.pdf.pdf?sequence=1)</t>
  </si>
  <si>
    <t>cout CO2 de manufacture des 5 bus</t>
  </si>
  <si>
    <t>cout CO2 de manufacture et distribution de tous les vélos (t eCO2)</t>
  </si>
  <si>
    <t>cout CO2 de manufacture et distribution du vélo  (kg eCO2/vélo)</t>
  </si>
  <si>
    <t>prod CO2 avec vélos (t eCO2)</t>
  </si>
  <si>
    <t>cout CO2 maintenance d'un bus (g eCO2/km) - est. Basée sur https://www.carbonindependent.org/sources_bus.html</t>
  </si>
  <si>
    <t>indicatif - pas utilisé dans les calculs</t>
  </si>
  <si>
    <t>0 (négligé)</t>
  </si>
  <si>
    <t>cout CO2 de l'achat initial rentabilisé en (moins de)</t>
  </si>
  <si>
    <t>soit 1 an et 9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</si>
</sst>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emissions CO2 dans les cas bus et vélo (hors achat des bus) en t eCO2</a:t>
            </a:r>
            <a:endParaRPr lang="fr-FR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 CO2 avec vélos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7850403052852208E-2"/>
                  <c:y val="-5.05045464951776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cat>
            <c:numRef>
              <c:f>Feuil1!$A$15:$A$29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Feuil1!$D$15:$D$29</c:f>
              <c:numCache>
                <c:formatCode>General</c:formatCode>
                <c:ptCount val="15"/>
                <c:pt idx="0">
                  <c:v>99.6</c:v>
                </c:pt>
                <c:pt idx="1">
                  <c:v>103.2</c:v>
                </c:pt>
                <c:pt idx="2">
                  <c:v>106.8</c:v>
                </c:pt>
                <c:pt idx="3">
                  <c:v>110.4</c:v>
                </c:pt>
                <c:pt idx="4">
                  <c:v>114</c:v>
                </c:pt>
                <c:pt idx="5">
                  <c:v>117.6</c:v>
                </c:pt>
                <c:pt idx="6">
                  <c:v>121.2</c:v>
                </c:pt>
                <c:pt idx="7">
                  <c:v>124.8</c:v>
                </c:pt>
                <c:pt idx="8">
                  <c:v>128.4</c:v>
                </c:pt>
                <c:pt idx="9">
                  <c:v>132</c:v>
                </c:pt>
                <c:pt idx="10">
                  <c:v>135.6</c:v>
                </c:pt>
                <c:pt idx="11">
                  <c:v>139.19999999999999</c:v>
                </c:pt>
                <c:pt idx="12">
                  <c:v>142.80000000000001</c:v>
                </c:pt>
                <c:pt idx="13">
                  <c:v>146.4</c:v>
                </c:pt>
                <c:pt idx="1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D-473F-90C8-6F3DCAA97F21}"/>
            </c:ext>
          </c:extLst>
        </c:ser>
        <c:ser>
          <c:idx val="1"/>
          <c:order val="1"/>
          <c:tx>
            <c:v>prod CO2 avec bus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2331885240565972E-2"/>
                  <c:y val="2.69256564387646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58,392x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cat>
            <c:numRef>
              <c:f>Feuil1!$A$15:$A$29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Feuil1!$B$15:$B$29</c:f>
              <c:numCache>
                <c:formatCode>General</c:formatCode>
                <c:ptCount val="15"/>
                <c:pt idx="0">
                  <c:v>58.391999999999996</c:v>
                </c:pt>
                <c:pt idx="1">
                  <c:v>116.78399999999999</c:v>
                </c:pt>
                <c:pt idx="2">
                  <c:v>175.17599999999999</c:v>
                </c:pt>
                <c:pt idx="3">
                  <c:v>233.56799999999998</c:v>
                </c:pt>
                <c:pt idx="4">
                  <c:v>291.96000000000004</c:v>
                </c:pt>
                <c:pt idx="5">
                  <c:v>350.35199999999998</c:v>
                </c:pt>
                <c:pt idx="6">
                  <c:v>408.74400000000003</c:v>
                </c:pt>
                <c:pt idx="7">
                  <c:v>467.13599999999997</c:v>
                </c:pt>
                <c:pt idx="8">
                  <c:v>525.52800000000002</c:v>
                </c:pt>
                <c:pt idx="9">
                  <c:v>583.92000000000007</c:v>
                </c:pt>
                <c:pt idx="10">
                  <c:v>642.31200000000001</c:v>
                </c:pt>
                <c:pt idx="11">
                  <c:v>700.70399999999995</c:v>
                </c:pt>
                <c:pt idx="12">
                  <c:v>759.096</c:v>
                </c:pt>
                <c:pt idx="13">
                  <c:v>817.48800000000006</c:v>
                </c:pt>
                <c:pt idx="14">
                  <c:v>875.88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D-473F-90C8-6F3DCAA97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577208"/>
        <c:axId val="770580488"/>
      </c:lineChart>
      <c:catAx>
        <c:axId val="77057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580488"/>
        <c:crosses val="autoZero"/>
        <c:auto val="1"/>
        <c:lblAlgn val="ctr"/>
        <c:lblOffset val="100"/>
        <c:tickLblSkip val="1"/>
        <c:noMultiLvlLbl val="0"/>
      </c:catAx>
      <c:valAx>
        <c:axId val="77058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57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170778</xdr:colOff>
      <xdr:row>12</xdr:row>
      <xdr:rowOff>67908</xdr:rowOff>
    </xdr:from>
    <xdr:to>
      <xdr:col>10</xdr:col>
      <xdr:colOff>776792</xdr:colOff>
      <xdr:row>27</xdr:row>
      <xdr:rowOff>67908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DC41F7-E274-4575-B370-70F33159B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582705</xdr:colOff>
      <xdr:row>18</xdr:row>
      <xdr:rowOff>89647</xdr:rowOff>
    </xdr:from>
    <xdr:to>
      <xdr:col>5</xdr:col>
      <xdr:colOff>690282</xdr:colOff>
      <xdr:row>18</xdr:row>
      <xdr:rowOff>170330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EC947403-5A99-4EEC-9B09-64B5A4F99C59}"/>
            </a:ext>
          </a:extLst>
        </xdr:cNvPr>
        <xdr:cNvSpPr/>
      </xdr:nvSpPr>
      <xdr:spPr>
        <a:xfrm>
          <a:off x="7422776" y="3316941"/>
          <a:ext cx="107577" cy="8068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26894</xdr:colOff>
      <xdr:row>16</xdr:row>
      <xdr:rowOff>80682</xdr:rowOff>
    </xdr:from>
    <xdr:to>
      <xdr:col>8</xdr:col>
      <xdr:colOff>277906</xdr:colOff>
      <xdr:row>19</xdr:row>
      <xdr:rowOff>17930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FB652EF-409B-47E6-95C6-E22298CF258A}"/>
            </a:ext>
          </a:extLst>
        </xdr:cNvPr>
        <xdr:cNvSpPr txBox="1"/>
      </xdr:nvSpPr>
      <xdr:spPr>
        <a:xfrm>
          <a:off x="7655859" y="2949388"/>
          <a:ext cx="1828800" cy="475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emissions liées à l'achat des bus (indicatif)</a:t>
          </a:r>
        </a:p>
      </xdr:txBody>
    </xdr:sp>
    <xdr:clientData/>
  </xdr:twoCellAnchor>
  <xdr:twoCellAnchor>
    <xdr:from>
      <xdr:col>5</xdr:col>
      <xdr:colOff>674528</xdr:colOff>
      <xdr:row>17</xdr:row>
      <xdr:rowOff>138953</xdr:rowOff>
    </xdr:from>
    <xdr:to>
      <xdr:col>6</xdr:col>
      <xdr:colOff>26894</xdr:colOff>
      <xdr:row>18</xdr:row>
      <xdr:rowOff>101463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3F7515C1-F094-4F1B-A33C-4BE3E5724C3D}"/>
            </a:ext>
          </a:extLst>
        </xdr:cNvPr>
        <xdr:cNvCxnSpPr>
          <a:stCxn id="5" idx="1"/>
          <a:endCxn id="4" idx="7"/>
        </xdr:cNvCxnSpPr>
      </xdr:nvCxnSpPr>
      <xdr:spPr>
        <a:xfrm flipH="1">
          <a:off x="7514599" y="3186953"/>
          <a:ext cx="141260" cy="1418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CF8E-4759-46A5-8D08-AA7E141EBA52}">
  <dimension ref="A1:E32"/>
  <sheetViews>
    <sheetView tabSelected="1" zoomScale="70" zoomScaleNormal="70" workbookViewId="0">
      <selection activeCell="A32" sqref="A32"/>
    </sheetView>
  </sheetViews>
  <sheetFormatPr baseColWidth="10" defaultRowHeight="14.4" x14ac:dyDescent="0.3"/>
  <cols>
    <col min="1" max="1" width="46" customWidth="1"/>
    <col min="2" max="2" width="16.21875" customWidth="1"/>
    <col min="4" max="4" width="17.44140625" customWidth="1"/>
  </cols>
  <sheetData>
    <row r="1" spans="1:5" x14ac:dyDescent="0.3">
      <c r="A1" t="s">
        <v>13</v>
      </c>
      <c r="B1">
        <v>250</v>
      </c>
      <c r="D1">
        <v>5</v>
      </c>
      <c r="E1" t="s">
        <v>11</v>
      </c>
    </row>
    <row r="2" spans="1:5" x14ac:dyDescent="0.3">
      <c r="A2" t="s">
        <v>1</v>
      </c>
      <c r="B2">
        <v>180</v>
      </c>
      <c r="D2">
        <f>D1*B1*B2</f>
        <v>225000</v>
      </c>
      <c r="E2" t="s">
        <v>12</v>
      </c>
    </row>
    <row r="3" spans="1:5" x14ac:dyDescent="0.3">
      <c r="A3" t="s">
        <v>2</v>
      </c>
      <c r="B3">
        <v>40</v>
      </c>
      <c r="D3">
        <v>16</v>
      </c>
      <c r="E3" t="s">
        <v>14</v>
      </c>
    </row>
    <row r="4" spans="1:5" x14ac:dyDescent="0.3">
      <c r="A4" t="s">
        <v>3</v>
      </c>
      <c r="B4">
        <f>B3*5</f>
        <v>200</v>
      </c>
      <c r="D4">
        <f>D3/1000*D2</f>
        <v>3600</v>
      </c>
      <c r="E4" t="s">
        <v>15</v>
      </c>
    </row>
    <row r="5" spans="1:5" x14ac:dyDescent="0.3">
      <c r="A5" t="s">
        <v>5</v>
      </c>
      <c r="B5">
        <f>B4*B2</f>
        <v>36000</v>
      </c>
      <c r="D5">
        <v>240</v>
      </c>
      <c r="E5" t="s">
        <v>23</v>
      </c>
    </row>
    <row r="6" spans="1:5" x14ac:dyDescent="0.3">
      <c r="A6" t="s">
        <v>4</v>
      </c>
      <c r="B6">
        <v>60</v>
      </c>
      <c r="C6" t="s">
        <v>7</v>
      </c>
      <c r="D6">
        <v>400</v>
      </c>
      <c r="E6" t="s">
        <v>16</v>
      </c>
    </row>
    <row r="7" spans="1:5" x14ac:dyDescent="0.3">
      <c r="A7" t="s">
        <v>6</v>
      </c>
      <c r="B7">
        <f>B5*B6/100</f>
        <v>21600</v>
      </c>
      <c r="C7" t="s">
        <v>10</v>
      </c>
      <c r="D7">
        <f>D5*D6/1000</f>
        <v>96</v>
      </c>
      <c r="E7" t="s">
        <v>22</v>
      </c>
    </row>
    <row r="8" spans="1:5" x14ac:dyDescent="0.3">
      <c r="A8" t="s">
        <v>8</v>
      </c>
      <c r="B8">
        <f>B7*2.67</f>
        <v>57672</v>
      </c>
      <c r="C8" t="s">
        <v>9</v>
      </c>
      <c r="D8" s="1" t="s">
        <v>27</v>
      </c>
      <c r="E8" s="1" t="s">
        <v>18</v>
      </c>
    </row>
    <row r="9" spans="1:5" x14ac:dyDescent="0.3">
      <c r="A9" t="s">
        <v>25</v>
      </c>
      <c r="B9">
        <v>20</v>
      </c>
    </row>
    <row r="10" spans="1:5" x14ac:dyDescent="0.3">
      <c r="A10" t="s">
        <v>17</v>
      </c>
      <c r="B10">
        <f>B9/1000000*B5</f>
        <v>0.72000000000000008</v>
      </c>
    </row>
    <row r="11" spans="1:5" x14ac:dyDescent="0.3">
      <c r="A11" s="1" t="s">
        <v>20</v>
      </c>
      <c r="B11" s="1">
        <f>(129+160)/2</f>
        <v>144.5</v>
      </c>
      <c r="C11" s="1" t="s">
        <v>26</v>
      </c>
    </row>
    <row r="12" spans="1:5" x14ac:dyDescent="0.3">
      <c r="A12" s="1" t="s">
        <v>21</v>
      </c>
      <c r="B12" s="1">
        <f>B11*5</f>
        <v>722.5</v>
      </c>
      <c r="C12" s="1" t="s">
        <v>26</v>
      </c>
    </row>
    <row r="14" spans="1:5" x14ac:dyDescent="0.3">
      <c r="A14" t="s">
        <v>0</v>
      </c>
      <c r="B14" t="s">
        <v>19</v>
      </c>
      <c r="D14" t="s">
        <v>24</v>
      </c>
    </row>
    <row r="15" spans="1:5" x14ac:dyDescent="0.3">
      <c r="A15">
        <v>1</v>
      </c>
      <c r="B15">
        <f>$B$8*A15/1000+$B$10*A15</f>
        <v>58.391999999999996</v>
      </c>
      <c r="D15">
        <f>$D$7+$D$4*A15/1000</f>
        <v>99.6</v>
      </c>
    </row>
    <row r="16" spans="1:5" x14ac:dyDescent="0.3">
      <c r="A16">
        <v>2</v>
      </c>
      <c r="B16">
        <f t="shared" ref="B16:B29" si="0">$B$8*A16/1000+$B$10*A16</f>
        <v>116.78399999999999</v>
      </c>
      <c r="D16">
        <f t="shared" ref="D16:D29" si="1">$D$7+$D$4*A16/1000</f>
        <v>103.2</v>
      </c>
    </row>
    <row r="17" spans="1:4" x14ac:dyDescent="0.3">
      <c r="A17">
        <v>3</v>
      </c>
      <c r="B17">
        <f t="shared" si="0"/>
        <v>175.17599999999999</v>
      </c>
      <c r="D17">
        <f t="shared" si="1"/>
        <v>106.8</v>
      </c>
    </row>
    <row r="18" spans="1:4" x14ac:dyDescent="0.3">
      <c r="A18">
        <v>4</v>
      </c>
      <c r="B18">
        <f t="shared" si="0"/>
        <v>233.56799999999998</v>
      </c>
      <c r="D18">
        <f t="shared" si="1"/>
        <v>110.4</v>
      </c>
    </row>
    <row r="19" spans="1:4" x14ac:dyDescent="0.3">
      <c r="A19">
        <v>5</v>
      </c>
      <c r="B19">
        <f t="shared" si="0"/>
        <v>291.96000000000004</v>
      </c>
      <c r="D19">
        <f t="shared" si="1"/>
        <v>114</v>
      </c>
    </row>
    <row r="20" spans="1:4" x14ac:dyDescent="0.3">
      <c r="A20">
        <v>6</v>
      </c>
      <c r="B20">
        <f t="shared" si="0"/>
        <v>350.35199999999998</v>
      </c>
      <c r="D20">
        <f t="shared" si="1"/>
        <v>117.6</v>
      </c>
    </row>
    <row r="21" spans="1:4" x14ac:dyDescent="0.3">
      <c r="A21">
        <v>7</v>
      </c>
      <c r="B21">
        <f t="shared" si="0"/>
        <v>408.74400000000003</v>
      </c>
      <c r="D21">
        <f t="shared" si="1"/>
        <v>121.2</v>
      </c>
    </row>
    <row r="22" spans="1:4" x14ac:dyDescent="0.3">
      <c r="A22">
        <v>8</v>
      </c>
      <c r="B22">
        <f t="shared" si="0"/>
        <v>467.13599999999997</v>
      </c>
      <c r="D22">
        <f t="shared" si="1"/>
        <v>124.8</v>
      </c>
    </row>
    <row r="23" spans="1:4" x14ac:dyDescent="0.3">
      <c r="A23">
        <v>9</v>
      </c>
      <c r="B23">
        <f t="shared" si="0"/>
        <v>525.52800000000002</v>
      </c>
      <c r="D23">
        <f t="shared" si="1"/>
        <v>128.4</v>
      </c>
    </row>
    <row r="24" spans="1:4" x14ac:dyDescent="0.3">
      <c r="A24">
        <v>10</v>
      </c>
      <c r="B24">
        <f t="shared" si="0"/>
        <v>583.92000000000007</v>
      </c>
      <c r="D24">
        <f t="shared" si="1"/>
        <v>132</v>
      </c>
    </row>
    <row r="25" spans="1:4" x14ac:dyDescent="0.3">
      <c r="A25">
        <v>11</v>
      </c>
      <c r="B25">
        <f t="shared" si="0"/>
        <v>642.31200000000001</v>
      </c>
      <c r="D25">
        <f t="shared" si="1"/>
        <v>135.6</v>
      </c>
    </row>
    <row r="26" spans="1:4" x14ac:dyDescent="0.3">
      <c r="A26">
        <v>12</v>
      </c>
      <c r="B26">
        <f t="shared" si="0"/>
        <v>700.70399999999995</v>
      </c>
      <c r="D26">
        <f t="shared" si="1"/>
        <v>139.19999999999999</v>
      </c>
    </row>
    <row r="27" spans="1:4" x14ac:dyDescent="0.3">
      <c r="A27">
        <v>13</v>
      </c>
      <c r="B27">
        <f t="shared" si="0"/>
        <v>759.096</v>
      </c>
      <c r="D27">
        <f t="shared" si="1"/>
        <v>142.80000000000001</v>
      </c>
    </row>
    <row r="28" spans="1:4" x14ac:dyDescent="0.3">
      <c r="A28">
        <v>14</v>
      </c>
      <c r="B28">
        <f t="shared" si="0"/>
        <v>817.48800000000006</v>
      </c>
      <c r="D28">
        <f t="shared" si="1"/>
        <v>146.4</v>
      </c>
    </row>
    <row r="29" spans="1:4" x14ac:dyDescent="0.3">
      <c r="A29">
        <v>15</v>
      </c>
      <c r="B29">
        <f t="shared" si="0"/>
        <v>875.88</v>
      </c>
      <c r="D29">
        <f t="shared" si="1"/>
        <v>150</v>
      </c>
    </row>
    <row r="31" spans="1:4" x14ac:dyDescent="0.3">
      <c r="A31" t="s">
        <v>28</v>
      </c>
      <c r="B31">
        <f>(D15-D4/1000)/(B15-D4/1000)</f>
        <v>1.7520805957074028</v>
      </c>
      <c r="C31" t="s">
        <v>0</v>
      </c>
    </row>
    <row r="32" spans="1:4" x14ac:dyDescent="0.3">
      <c r="A32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CHARROY</dc:creator>
  <cp:lastModifiedBy>Jacques CHARROY</cp:lastModifiedBy>
  <dcterms:created xsi:type="dcterms:W3CDTF">2018-12-17T12:31:47Z</dcterms:created>
  <dcterms:modified xsi:type="dcterms:W3CDTF">2018-12-18T10:35:26Z</dcterms:modified>
</cp:coreProperties>
</file>